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X:\SON\AcademicPrograms\EXT\WIN\NEXus Project\Institutional Income Analysis\"/>
    </mc:Choice>
  </mc:AlternateContent>
  <xr:revisionPtr revIDLastSave="0" documentId="13_ncr:1_{8EC5E622-58D0-4061-88BC-C357941209C6}" xr6:coauthVersionLast="47" xr6:coauthVersionMax="47" xr10:uidLastSave="{00000000-0000-0000-0000-000000000000}"/>
  <bookViews>
    <workbookView xWindow="-110" yWindow="-110" windowWidth="19420" windowHeight="10300" xr2:uid="{00000000-000D-0000-FFFF-FFFF00000000}"/>
  </bookViews>
  <sheets>
    <sheet name="Tool" sheetId="1" r:id="rId1"/>
  </sheets>
  <definedNames>
    <definedName name="_xlnm.Print_Area" localSheetId="0">Tool!$A$3:$H$55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E26" i="1"/>
  <c r="E25" i="1"/>
  <c r="D27" i="1" l="1"/>
  <c r="D33" i="1"/>
  <c r="G39" i="1" l="1"/>
  <c r="E40" i="1"/>
  <c r="C40" i="1"/>
  <c r="C27" i="1"/>
  <c r="C33" i="1"/>
  <c r="F26" i="1" l="1"/>
  <c r="F25" i="1"/>
  <c r="F32" i="1"/>
  <c r="F31" i="1"/>
  <c r="G38" i="1"/>
  <c r="G40" i="1" s="1"/>
  <c r="C10" i="1" s="1"/>
  <c r="F27" i="1" l="1"/>
  <c r="F28" i="1" s="1"/>
  <c r="C8" i="1" s="1"/>
  <c r="F33" i="1"/>
  <c r="F34" i="1" s="1"/>
  <c r="C9" i="1" l="1"/>
  <c r="C11" i="1" s="1"/>
  <c r="C13" i="1" s="1"/>
</calcChain>
</file>

<file path=xl/sharedStrings.xml><?xml version="1.0" encoding="utf-8"?>
<sst xmlns="http://schemas.openxmlformats.org/spreadsheetml/2006/main" count="71" uniqueCount="57">
  <si>
    <t>INCOME</t>
  </si>
  <si>
    <t>TOTAL</t>
  </si>
  <si>
    <t>HOME (Sent)</t>
  </si>
  <si>
    <t># of STUDENTS</t>
  </si>
  <si>
    <t>COURSE 1</t>
  </si>
  <si>
    <t>COURSE 2</t>
  </si>
  <si>
    <t>COURSE CREDIT</t>
  </si>
  <si>
    <t>RATE PER CREDIT*</t>
  </si>
  <si>
    <t>SUBTOTAL</t>
  </si>
  <si>
    <t>TEACH (Host)</t>
  </si>
  <si>
    <t>PART I</t>
  </si>
  <si>
    <t>PART II</t>
  </si>
  <si>
    <t>PART III</t>
  </si>
  <si>
    <t xml:space="preserve">TUITION </t>
  </si>
  <si>
    <t>COST SAVINGS</t>
  </si>
  <si>
    <t>INCOME HOME</t>
  </si>
  <si>
    <t>INPUTS</t>
  </si>
  <si>
    <t>TEACH: # OF STUDENTS</t>
  </si>
  <si>
    <t>HOME: # OF STUDENTS</t>
  </si>
  <si>
    <t>HOME: # OF DISTINCT COURSES TAKEN ELSEWHERE</t>
  </si>
  <si>
    <t>(PART II)  Sent three students who took two distinct courses elsewhere  (HOME).</t>
  </si>
  <si>
    <t>(PART I) Taught three students in two courses (TEACH) and</t>
  </si>
  <si>
    <t>COURSE (HOME Sent)</t>
  </si>
  <si>
    <t>INCOME TEACH</t>
  </si>
  <si>
    <t>NET INCOME/COST SAVINGS</t>
  </si>
  <si>
    <t xml:space="preserve"> </t>
  </si>
  <si>
    <t>Figures rounded to nearest $</t>
  </si>
  <si>
    <t>COURSE SAVINGS (Estimate)</t>
  </si>
  <si>
    <t>EXAMPLE</t>
  </si>
  <si>
    <t>SUMMARY</t>
  </si>
  <si>
    <t>TOTAL TEACH (75% OF TUITION)</t>
  </si>
  <si>
    <t>EXPENSE</t>
  </si>
  <si>
    <t xml:space="preserve">PART I </t>
  </si>
  <si>
    <t>TOTAL INCOME + COST SAVINGS</t>
  </si>
  <si>
    <t>REFERENCES</t>
  </si>
  <si>
    <t xml:space="preserve">Volume XVIII, Number I. University of West Georgia, Distance Education Center, Spring 2015. 25 Feb. 2021. </t>
  </si>
  <si>
    <t>2023-2024 Salaries of Instructional and Administrative Nursing in Baccalaureate and Graduate Programs in Nursing, Washington, DC.</t>
  </si>
  <si>
    <t>►      Estimate of 100 hours to develop one course.</t>
  </si>
  <si>
    <t>100x54=$5,400 (vs. older $5,300)</t>
  </si>
  <si>
    <t>TOTAL HOME (5% OF TUITION)</t>
  </si>
  <si>
    <r>
      <t>1.     American Association of Colleges of Nursing</t>
    </r>
    <r>
      <rPr>
        <i/>
        <sz val="8"/>
        <color theme="3"/>
        <rFont val="Arial"/>
        <family val="2"/>
      </rPr>
      <t xml:space="preserve">. </t>
    </r>
    <r>
      <rPr>
        <sz val="8"/>
        <color theme="3"/>
        <rFont val="Arial"/>
        <family val="2"/>
      </rPr>
      <t xml:space="preserve">Table 76, Associate Professor Rank (Total all Institutions and Doctoral Degree Level). </t>
    </r>
    <r>
      <rPr>
        <i/>
        <sz val="11"/>
        <color rgb="FF000000"/>
        <rFont val="Arial"/>
        <family val="2"/>
      </rPr>
      <t/>
    </r>
  </si>
  <si>
    <r>
      <t>2.     American Association of University Professors. Survey Report Tables 8 &amp;9</t>
    </r>
    <r>
      <rPr>
        <i/>
        <sz val="8"/>
        <color theme="3"/>
        <rFont val="Arial"/>
        <family val="2"/>
      </rPr>
      <t>.  Annual Report on the Economic Status of the Profession, 2023-24</t>
    </r>
  </si>
  <si>
    <r>
      <t xml:space="preserve">3.     Chapman, B. (2010). </t>
    </r>
    <r>
      <rPr>
        <i/>
        <sz val="8"/>
        <color theme="3"/>
        <rFont val="Arial"/>
        <family val="2"/>
      </rPr>
      <t>How Long Does it Take to Create Learning? [Research Study].</t>
    </r>
    <r>
      <rPr>
        <sz val="8"/>
        <color theme="3"/>
        <rFont val="Arial"/>
        <family val="2"/>
      </rPr>
      <t xml:space="preserve"> Development Ratios - Summary Table. Published by Chapman Alliance LLC. from www.chapmanalliance.com</t>
    </r>
  </si>
  <si>
    <t>4.      Defelice, Robyn A. "How Long Does It Take to Develop Training? New Question, New Answers." Web blog post ATD Association for Talent Development. ATD Global. 13 Jan. 2021. Web. 25 Feb. 2021.</t>
  </si>
  <si>
    <r>
      <t xml:space="preserve">5.     </t>
    </r>
    <r>
      <rPr>
        <sz val="8"/>
        <color theme="3"/>
        <rFont val="Arial"/>
        <family val="2"/>
      </rPr>
      <t xml:space="preserve">Freeman, Lee A. "Instructor Time Requirements to Develop and Teach Online Courses." Web post </t>
    </r>
    <r>
      <rPr>
        <i/>
        <sz val="8"/>
        <color theme="3"/>
        <rFont val="Arial"/>
        <family val="2"/>
      </rPr>
      <t xml:space="preserve">Online Journal of Distance Learning Administration, </t>
    </r>
  </si>
  <si>
    <r>
      <t xml:space="preserve">6.     Safai, Alan. "How long does it take to develop an online course?" Web blog post </t>
    </r>
    <r>
      <rPr>
        <i/>
        <sz val="8"/>
        <color theme="3"/>
        <rFont val="Arial"/>
        <family val="2"/>
      </rPr>
      <t>eLearning Blog</t>
    </r>
    <r>
      <rPr>
        <sz val="8"/>
        <color theme="3"/>
        <rFont val="Arial"/>
        <family val="2"/>
      </rPr>
      <t>. The University of Texas at Dallas, 8 Apr. 2019.  Web. 25 Feb. 2021.</t>
    </r>
  </si>
  <si>
    <r>
      <t>Course Savings</t>
    </r>
    <r>
      <rPr>
        <b/>
        <sz val="11"/>
        <color theme="3"/>
        <rFont val="Arial"/>
        <family val="2"/>
      </rPr>
      <t xml:space="preserve"> </t>
    </r>
    <r>
      <rPr>
        <sz val="11"/>
        <color theme="3"/>
        <rFont val="Arial"/>
        <family val="2"/>
      </rPr>
      <t>are estimates only and will vary by institution. You may wish substitute your own actual figures. The NEXus estimates are based on</t>
    </r>
  </si>
  <si>
    <t>►      Median Base salary of $92,407 (AACN, 2023-24) with paid benefits (combined retirement and medical, tuition excluded) of 22.3% (AAUP 2023-24), totaling $113,014, final $113,000 (rounded to nearest hundred) (Up from $110,600)</t>
  </si>
  <si>
    <t>►      Average faculty course load equivalent of nine/year = 113,000/9=$12,556, rounded to $12,600</t>
  </si>
  <si>
    <t>►      Hourly rate = $113,000 divided by 52 weeks at 40 hours a week = $54 (vs. 53 2019)</t>
  </si>
  <si>
    <t>FACULTY SALARY + . BENEFITS at $12,600/Course</t>
  </si>
  <si>
    <t>COURSE DEVELOPMENT COST at $5,400/Course</t>
  </si>
  <si>
    <t>j</t>
  </si>
  <si>
    <t>Updated to reflect latest (2023-2024) salary and benefits information, 5% tuition Home share and FY26 tuition rate (starts fall 2025)</t>
  </si>
  <si>
    <t>NEXUS ANNUAL DUES</t>
  </si>
  <si>
    <t>NEXus Membership Fee</t>
  </si>
  <si>
    <t>NEXus TUITION RATE (Quarter $663  Semester $995)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</si>
</sst>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x14ac:knownFonts="1">
    <font>
      <sz val="11"/>
      <color theme="1"/>
      <name val="Calibri"/>
      <family val="2"/>
      <scheme val="minor"/>
    </font>
    <font>
      <sz val="11"/>
      <color theme="3"/>
      <name val="Arial"/>
      <family val="2"/>
    </font>
    <font>
      <b/>
      <sz val="18"/>
      <color theme="3"/>
      <name val="Arial"/>
      <family val="2"/>
    </font>
    <font>
      <b/>
      <sz val="12"/>
      <color theme="3"/>
      <name val="Arial"/>
      <family val="2"/>
    </font>
    <font>
      <b/>
      <sz val="11"/>
      <color theme="3"/>
      <name val="Arial"/>
      <family val="2"/>
    </font>
    <font>
      <sz val="12"/>
      <color theme="3"/>
      <name val="Arial"/>
      <family val="2"/>
    </font>
    <font>
      <sz val="10"/>
      <color theme="3"/>
      <name val="Arial"/>
      <family val="2"/>
    </font>
    <font>
      <sz val="9"/>
      <color theme="3"/>
      <name val="Arial"/>
      <family val="2"/>
    </font>
    <font>
      <b/>
      <sz val="11"/>
      <color theme="0"/>
      <name val="Arial"/>
      <family val="2"/>
    </font>
    <font>
      <sz val="11"/>
      <color theme="0"/>
      <name val="Arial"/>
      <family val="2"/>
    </font>
    <font>
      <b/>
      <sz val="14"/>
      <color theme="3"/>
      <name val="Arial"/>
      <family val="2"/>
    </font>
    <font>
      <b/>
      <sz val="14"/>
      <color theme="0"/>
      <name val="Arial"/>
      <family val="2"/>
    </font>
    <font>
      <i/>
      <sz val="11"/>
      <color rgb="FF000000"/>
      <name val="Arial"/>
      <family val="2"/>
    </font>
    <font>
      <b/>
      <sz val="8"/>
      <color theme="3"/>
      <name val="Arial"/>
      <family val="2"/>
    </font>
    <font>
      <sz val="8"/>
      <color theme="3"/>
      <name val="Arial"/>
      <family val="2"/>
    </font>
    <font>
      <i/>
      <sz val="8"/>
      <color theme="3"/>
      <name val="Arial"/>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1">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xf numFmtId="49" fontId="3" fillId="0" borderId="0" xfId="0" applyNumberFormat="1" applyFont="1"/>
    <xf numFmtId="164" fontId="5" fillId="0" borderId="0" xfId="0" applyNumberFormat="1" applyFont="1" applyAlignment="1">
      <alignment horizontal="left" vertical="center"/>
    </xf>
    <xf numFmtId="0" fontId="5" fillId="0" borderId="0" xfId="0" applyFont="1" applyAlignment="1">
      <alignment horizontal="left"/>
    </xf>
    <xf numFmtId="164" fontId="5" fillId="0" borderId="0" xfId="0" applyNumberFormat="1" applyFont="1" applyAlignment="1">
      <alignment horizontal="right"/>
    </xf>
    <xf numFmtId="6" fontId="1" fillId="0" borderId="0" xfId="0" applyNumberFormat="1" applyFont="1" applyAlignment="1">
      <alignment horizontal="right" wrapText="1"/>
    </xf>
    <xf numFmtId="164" fontId="1" fillId="0" borderId="0" xfId="0" applyNumberFormat="1" applyFont="1" applyAlignment="1">
      <alignment horizontal="right"/>
    </xf>
    <xf numFmtId="0" fontId="1" fillId="0" borderId="0" xfId="0" applyFont="1" applyAlignment="1">
      <alignment horizontal="right"/>
    </xf>
    <xf numFmtId="164" fontId="1" fillId="0" borderId="0" xfId="0" applyNumberFormat="1" applyFont="1" applyAlignment="1">
      <alignment horizontal="right" vertical="center"/>
    </xf>
    <xf numFmtId="0" fontId="1" fillId="0" borderId="0" xfId="0" applyFont="1" applyAlignment="1">
      <alignment horizontal="left" wrapText="1"/>
    </xf>
    <xf numFmtId="164" fontId="1" fillId="0" borderId="0" xfId="0" applyNumberFormat="1" applyFont="1" applyAlignment="1">
      <alignment horizontal="center" vertical="center"/>
    </xf>
    <xf numFmtId="164" fontId="2" fillId="0" borderId="0" xfId="0" applyNumberFormat="1" applyFont="1" applyAlignment="1">
      <alignment horizontal="center" vertical="center"/>
    </xf>
    <xf numFmtId="0" fontId="1" fillId="0" borderId="0" xfId="0" applyFont="1" applyAlignment="1">
      <alignment horizontal="left"/>
    </xf>
    <xf numFmtId="164" fontId="1" fillId="0" borderId="0" xfId="0" applyNumberFormat="1" applyFont="1" applyAlignment="1">
      <alignment horizontal="left" vertical="center"/>
    </xf>
    <xf numFmtId="0" fontId="1" fillId="0" borderId="0" xfId="0" applyFont="1" applyAlignment="1">
      <alignment wrapText="1"/>
    </xf>
    <xf numFmtId="3" fontId="1" fillId="0" borderId="0" xfId="0" applyNumberFormat="1" applyFont="1" applyAlignment="1">
      <alignment vertical="center"/>
    </xf>
    <xf numFmtId="0" fontId="1" fillId="0" borderId="9" xfId="0" applyFont="1" applyBorder="1" applyAlignment="1">
      <alignment horizontal="left"/>
    </xf>
    <xf numFmtId="0" fontId="1" fillId="0" borderId="3" xfId="0" applyFont="1" applyBorder="1" applyAlignment="1">
      <alignment horizontal="center"/>
    </xf>
    <xf numFmtId="6" fontId="1" fillId="0" borderId="3" xfId="0" applyNumberFormat="1" applyFont="1" applyBorder="1" applyAlignment="1">
      <alignment horizontal="center"/>
    </xf>
    <xf numFmtId="6" fontId="1" fillId="0" borderId="10" xfId="0" applyNumberFormat="1" applyFont="1" applyBorder="1" applyAlignment="1">
      <alignment horizontal="center"/>
    </xf>
    <xf numFmtId="0" fontId="1" fillId="0" borderId="13" xfId="0" applyFont="1" applyBorder="1" applyAlignment="1">
      <alignment horizontal="left"/>
    </xf>
    <xf numFmtId="0" fontId="1" fillId="0" borderId="2" xfId="0" applyFont="1" applyBorder="1" applyAlignment="1">
      <alignment horizontal="center"/>
    </xf>
    <xf numFmtId="6" fontId="1" fillId="0" borderId="2" xfId="0" applyNumberFormat="1" applyFont="1" applyBorder="1" applyAlignment="1">
      <alignment horizontal="center"/>
    </xf>
    <xf numFmtId="6" fontId="1" fillId="0" borderId="14" xfId="0" applyNumberFormat="1" applyFont="1" applyBorder="1" applyAlignment="1">
      <alignment horizontal="center"/>
    </xf>
    <xf numFmtId="0" fontId="1" fillId="0" borderId="15" xfId="0" applyFont="1" applyBorder="1" applyAlignment="1">
      <alignment horizontal="right"/>
    </xf>
    <xf numFmtId="0" fontId="1" fillId="0" borderId="4" xfId="0" applyFont="1" applyBorder="1" applyAlignment="1">
      <alignment horizontal="center"/>
    </xf>
    <xf numFmtId="6" fontId="1" fillId="0" borderId="4" xfId="0" applyNumberFormat="1" applyFont="1" applyBorder="1" applyAlignment="1">
      <alignment horizontal="center"/>
    </xf>
    <xf numFmtId="6" fontId="1" fillId="0" borderId="16" xfId="0" applyNumberFormat="1" applyFont="1" applyBorder="1" applyAlignment="1">
      <alignment horizontal="center"/>
    </xf>
    <xf numFmtId="0" fontId="4" fillId="0" borderId="19" xfId="0" applyFont="1" applyBorder="1" applyAlignment="1">
      <alignment horizontal="left"/>
    </xf>
    <xf numFmtId="0" fontId="4" fillId="0" borderId="20" xfId="0" applyFont="1" applyBorder="1"/>
    <xf numFmtId="6" fontId="4" fillId="0" borderId="21" xfId="0" applyNumberFormat="1" applyFont="1" applyBorder="1" applyAlignment="1">
      <alignment horizontal="center"/>
    </xf>
    <xf numFmtId="6" fontId="4" fillId="0" borderId="0" xfId="0" applyNumberFormat="1" applyFont="1" applyAlignment="1">
      <alignment horizontal="center"/>
    </xf>
    <xf numFmtId="164" fontId="3" fillId="0" borderId="0" xfId="0" applyNumberFormat="1" applyFont="1" applyAlignment="1">
      <alignment horizontal="left" vertical="center"/>
    </xf>
    <xf numFmtId="164" fontId="3" fillId="0" borderId="0" xfId="0" applyNumberFormat="1" applyFont="1" applyAlignment="1">
      <alignment horizontal="right" vertical="center"/>
    </xf>
    <xf numFmtId="0" fontId="4" fillId="0" borderId="20" xfId="0" applyFont="1" applyBorder="1" applyAlignment="1">
      <alignment horizontal="center"/>
    </xf>
    <xf numFmtId="0" fontId="1" fillId="0" borderId="0" xfId="0" applyFont="1" applyAlignment="1">
      <alignment horizontal="center"/>
    </xf>
    <xf numFmtId="164" fontId="1" fillId="0" borderId="10" xfId="0" applyNumberFormat="1" applyFont="1" applyBorder="1" applyAlignment="1">
      <alignment horizontal="center"/>
    </xf>
    <xf numFmtId="0" fontId="1" fillId="0" borderId="11" xfId="0" applyFont="1" applyBorder="1" applyAlignment="1">
      <alignment horizontal="left"/>
    </xf>
    <xf numFmtId="164" fontId="1" fillId="0" borderId="12" xfId="0" applyNumberFormat="1" applyFont="1" applyBorder="1" applyAlignment="1">
      <alignment horizontal="center"/>
    </xf>
    <xf numFmtId="0" fontId="4" fillId="0" borderId="17" xfId="0" applyFont="1" applyBorder="1" applyAlignment="1">
      <alignment horizontal="left"/>
    </xf>
    <xf numFmtId="164" fontId="4" fillId="0" borderId="18" xfId="0" applyNumberFormat="1" applyFont="1" applyBorder="1" applyAlignment="1">
      <alignment horizontal="center"/>
    </xf>
    <xf numFmtId="0" fontId="6" fillId="2" borderId="0" xfId="0" applyFont="1" applyFill="1"/>
    <xf numFmtId="0" fontId="1" fillId="2" borderId="0" xfId="0" applyFont="1" applyFill="1" applyAlignment="1">
      <alignment horizontal="left"/>
    </xf>
    <xf numFmtId="0" fontId="4" fillId="2" borderId="0" xfId="0" applyFont="1" applyFill="1"/>
    <xf numFmtId="0" fontId="7" fillId="0" borderId="0" xfId="0" applyFont="1"/>
    <xf numFmtId="6" fontId="1" fillId="0" borderId="31" xfId="0" applyNumberFormat="1" applyFont="1" applyBorder="1" applyAlignment="1">
      <alignment horizontal="right" wrapText="1"/>
    </xf>
    <xf numFmtId="164" fontId="8" fillId="4" borderId="5" xfId="0" applyNumberFormat="1" applyFont="1" applyFill="1" applyBorder="1" applyAlignment="1">
      <alignment horizontal="left" vertical="center"/>
    </xf>
    <xf numFmtId="0" fontId="4" fillId="0" borderId="30" xfId="0" applyFont="1" applyBorder="1"/>
    <xf numFmtId="0" fontId="4" fillId="0" borderId="11" xfId="0" applyFont="1" applyBorder="1"/>
    <xf numFmtId="49" fontId="4" fillId="0" borderId="32" xfId="0" applyNumberFormat="1" applyFont="1" applyBorder="1"/>
    <xf numFmtId="164" fontId="4" fillId="0" borderId="11" xfId="0" applyNumberFormat="1" applyFont="1" applyBorder="1" applyAlignment="1">
      <alignment horizontal="right" vertical="center"/>
    </xf>
    <xf numFmtId="6" fontId="1" fillId="0" borderId="12" xfId="0" applyNumberFormat="1" applyFont="1" applyBorder="1" applyAlignment="1">
      <alignment wrapText="1"/>
    </xf>
    <xf numFmtId="0" fontId="1" fillId="2" borderId="0" xfId="0" applyFont="1" applyFill="1" applyAlignment="1">
      <alignment horizontal="left" wrapText="1"/>
    </xf>
    <xf numFmtId="164" fontId="1" fillId="2" borderId="0" xfId="0" applyNumberFormat="1" applyFont="1" applyFill="1" applyAlignment="1">
      <alignment horizontal="left" vertical="center"/>
    </xf>
    <xf numFmtId="0" fontId="8" fillId="2" borderId="0" xfId="0" applyFont="1" applyFill="1"/>
    <xf numFmtId="0" fontId="1" fillId="2" borderId="0" xfId="0" applyFont="1" applyFill="1"/>
    <xf numFmtId="0" fontId="9" fillId="2" borderId="0" xfId="0" applyFont="1" applyFill="1" applyAlignment="1">
      <alignment horizontal="left"/>
    </xf>
    <xf numFmtId="0" fontId="10" fillId="0" borderId="0" xfId="0" applyFont="1"/>
    <xf numFmtId="164" fontId="1" fillId="0" borderId="12" xfId="0" applyNumberFormat="1" applyFont="1" applyBorder="1" applyAlignment="1">
      <alignment horizontal="right"/>
    </xf>
    <xf numFmtId="3" fontId="1" fillId="0" borderId="12" xfId="0" applyNumberFormat="1" applyFont="1" applyBorder="1" applyAlignment="1">
      <alignment horizontal="right"/>
    </xf>
    <xf numFmtId="49" fontId="1" fillId="0" borderId="11" xfId="0" applyNumberFormat="1" applyFont="1" applyBorder="1" applyAlignment="1">
      <alignment horizontal="left"/>
    </xf>
    <xf numFmtId="0" fontId="1" fillId="0" borderId="13" xfId="0" applyFont="1" applyBorder="1" applyAlignment="1">
      <alignment horizontal="left" wrapText="1"/>
    </xf>
    <xf numFmtId="3" fontId="1" fillId="0" borderId="14" xfId="0" applyNumberFormat="1" applyFont="1" applyBorder="1" applyAlignment="1">
      <alignment horizontal="right"/>
    </xf>
    <xf numFmtId="164" fontId="1" fillId="0" borderId="33" xfId="0" applyNumberFormat="1" applyFont="1" applyBorder="1"/>
    <xf numFmtId="164" fontId="8" fillId="4" borderId="7" xfId="0" applyNumberFormat="1" applyFont="1" applyFill="1" applyBorder="1"/>
    <xf numFmtId="164" fontId="1" fillId="0" borderId="12" xfId="0" applyNumberFormat="1" applyFont="1" applyBorder="1"/>
    <xf numFmtId="0" fontId="4" fillId="3" borderId="5" xfId="0" applyFont="1" applyFill="1" applyBorder="1" applyAlignment="1">
      <alignment horizontal="left"/>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4" fillId="3" borderId="7" xfId="0" applyFont="1" applyFill="1" applyBorder="1" applyAlignment="1">
      <alignment horizontal="center"/>
    </xf>
    <xf numFmtId="164" fontId="8" fillId="2" borderId="0" xfId="0" applyNumberFormat="1" applyFont="1" applyFill="1" applyAlignment="1">
      <alignment horizontal="left" vertical="center"/>
    </xf>
    <xf numFmtId="164" fontId="11" fillId="4" borderId="5" xfId="0" applyNumberFormat="1" applyFont="1" applyFill="1" applyBorder="1" applyAlignment="1">
      <alignment horizontal="left" vertical="center"/>
    </xf>
    <xf numFmtId="164" fontId="11" fillId="4" borderId="7" xfId="0" applyNumberFormat="1" applyFont="1" applyFill="1" applyBorder="1"/>
    <xf numFmtId="0" fontId="1" fillId="0" borderId="30" xfId="0" applyFont="1" applyBorder="1" applyAlignment="1">
      <alignment vertical="center" wrapText="1"/>
    </xf>
    <xf numFmtId="0" fontId="13" fillId="0" borderId="0" xfId="0" applyFont="1" applyAlignment="1">
      <alignment vertical="center"/>
    </xf>
    <xf numFmtId="0" fontId="14" fillId="0" borderId="0" xfId="0" applyFont="1" applyAlignment="1">
      <alignment horizontal="left" vertical="center" indent="4"/>
    </xf>
    <xf numFmtId="0" fontId="15" fillId="0" borderId="0" xfId="0" applyFont="1" applyAlignment="1">
      <alignment horizontal="left" vertical="center" indent="4"/>
    </xf>
    <xf numFmtId="0" fontId="14" fillId="2" borderId="0" xfId="0" applyFont="1" applyFill="1"/>
    <xf numFmtId="0" fontId="7" fillId="2" borderId="0" xfId="0" applyFont="1" applyFill="1"/>
    <xf numFmtId="0" fontId="14" fillId="0" borderId="0" xfId="0" applyFont="1"/>
    <xf numFmtId="3" fontId="1" fillId="0" borderId="0" xfId="0" applyNumberFormat="1" applyFont="1"/>
    <xf numFmtId="0" fontId="1" fillId="0" borderId="0" xfId="0" applyFont="1" applyAlignment="1">
      <alignment vertical="center"/>
    </xf>
    <xf numFmtId="0" fontId="1" fillId="0" borderId="0" xfId="0" applyFont="1" applyAlignment="1">
      <alignment horizontal="left" vertical="center" indent="5"/>
    </xf>
    <xf numFmtId="164" fontId="4" fillId="0" borderId="8" xfId="0" applyNumberFormat="1" applyFont="1" applyBorder="1" applyAlignment="1">
      <alignment horizontal="center"/>
    </xf>
    <xf numFmtId="0" fontId="4" fillId="3" borderId="26" xfId="0" applyFont="1" applyFill="1" applyBorder="1" applyAlignment="1">
      <alignment horizontal="center" wrapText="1"/>
    </xf>
    <xf numFmtId="0" fontId="4" fillId="3" borderId="27" xfId="0" applyFont="1" applyFill="1" applyBorder="1" applyAlignment="1">
      <alignment horizontal="center" wrapText="1"/>
    </xf>
    <xf numFmtId="164" fontId="1" fillId="0" borderId="28" xfId="0" applyNumberFormat="1" applyFont="1" applyBorder="1" applyAlignment="1">
      <alignment horizontal="center"/>
    </xf>
    <xf numFmtId="164" fontId="1" fillId="0" borderId="29" xfId="0" applyNumberFormat="1" applyFont="1" applyBorder="1" applyAlignment="1">
      <alignment horizontal="center"/>
    </xf>
    <xf numFmtId="164" fontId="1" fillId="0" borderId="22" xfId="0" applyNumberFormat="1" applyFont="1" applyBorder="1" applyAlignment="1">
      <alignment horizontal="center"/>
    </xf>
    <xf numFmtId="164" fontId="1" fillId="0" borderId="23" xfId="0" applyNumberFormat="1" applyFont="1" applyBorder="1" applyAlignment="1">
      <alignment horizontal="center"/>
    </xf>
    <xf numFmtId="164" fontId="4" fillId="0" borderId="24" xfId="0" applyNumberFormat="1" applyFont="1" applyBorder="1" applyAlignment="1">
      <alignment horizontal="center"/>
    </xf>
    <xf numFmtId="164" fontId="4" fillId="0" borderId="25" xfId="0" applyNumberFormat="1" applyFont="1" applyBorder="1" applyAlignment="1">
      <alignment horizontal="center"/>
    </xf>
    <xf numFmtId="0" fontId="4" fillId="3" borderId="6" xfId="0" applyFont="1" applyFill="1" applyBorder="1" applyAlignment="1">
      <alignment horizontal="center" wrapText="1"/>
    </xf>
    <xf numFmtId="164" fontId="1" fillId="0" borderId="3" xfId="0" applyNumberFormat="1" applyFont="1" applyBorder="1" applyAlignment="1">
      <alignment horizontal="center"/>
    </xf>
    <xf numFmtId="164" fontId="1"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12700</xdr:rowOff>
    </xdr:from>
    <xdr:to>
      <xdr:col>7</xdr:col>
      <xdr:colOff>292100</xdr:colOff>
      <xdr:row>44</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474200"/>
          <a:ext cx="8921750" cy="565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chemeClr val="tx2"/>
              </a:solidFill>
              <a:effectLst/>
              <a:latin typeface="Arial" panose="020B0604020202020204" pitchFamily="34" charset="0"/>
              <a:ea typeface="+mn-ea"/>
              <a:cs typeface="Arial" panose="020B0604020202020204" pitchFamily="34" charset="0"/>
            </a:rPr>
            <a:t>Tuition income </a:t>
          </a:r>
          <a:r>
            <a:rPr lang="en-US" sz="1000" b="0" i="0" u="none" strike="noStrike">
              <a:solidFill>
                <a:schemeClr val="tx2"/>
              </a:solidFill>
              <a:effectLst/>
              <a:latin typeface="Arial" panose="020B0604020202020204" pitchFamily="34" charset="0"/>
              <a:ea typeface="+mn-ea"/>
              <a:cs typeface="Arial" panose="020B0604020202020204" pitchFamily="34" charset="0"/>
            </a:rPr>
            <a:t>is based on:</a:t>
          </a:r>
          <a:r>
            <a:rPr lang="en-US" sz="1000">
              <a:solidFill>
                <a:schemeClr val="tx2"/>
              </a:solidFill>
              <a:latin typeface="Arial" panose="020B0604020202020204" pitchFamily="34" charset="0"/>
              <a:cs typeface="Arial" panose="020B0604020202020204" pitchFamily="34" charset="0"/>
            </a:rPr>
            <a:t> </a:t>
          </a:r>
          <a:r>
            <a:rPr lang="en-US" sz="1000" b="0" i="0" u="none" strike="noStrike">
              <a:solidFill>
                <a:schemeClr val="tx2"/>
              </a:solidFill>
              <a:effectLst/>
              <a:latin typeface="Arial" panose="020B0604020202020204" pitchFamily="34" charset="0"/>
              <a:ea typeface="+mn-ea"/>
              <a:cs typeface="Arial" panose="020B0604020202020204" pitchFamily="34" charset="0"/>
            </a:rPr>
            <a:t>1. </a:t>
          </a:r>
          <a:r>
            <a:rPr lang="en-US" sz="1100" b="0" i="0">
              <a:solidFill>
                <a:schemeClr val="tx2"/>
              </a:solidFill>
              <a:effectLst/>
              <a:latin typeface="Arial" panose="020B0604020202020204" pitchFamily="34" charset="0"/>
              <a:ea typeface="+mn-ea"/>
              <a:cs typeface="Arial" panose="020B0604020202020204" pitchFamily="34" charset="0"/>
            </a:rPr>
            <a:t>The number of credit hours taken at your institution by students from other NEXus institutions (TEACH); 2.</a:t>
          </a:r>
          <a:r>
            <a:rPr lang="en-US" sz="1000" b="0" i="0" u="none" strike="noStrike">
              <a:solidFill>
                <a:schemeClr val="tx2"/>
              </a:solidFill>
              <a:effectLst/>
              <a:latin typeface="Arial" panose="020B0604020202020204" pitchFamily="34" charset="0"/>
              <a:ea typeface="+mn-ea"/>
              <a:cs typeface="Arial" panose="020B0604020202020204" pitchFamily="34" charset="0"/>
            </a:rPr>
            <a:t> The number of credits your students took from other NEXus institutions (HOME); and </a:t>
          </a:r>
          <a:r>
            <a:rPr lang="en-US" sz="1000">
              <a:solidFill>
                <a:schemeClr val="tx2"/>
              </a:solidFill>
              <a:latin typeface="Arial" panose="020B0604020202020204" pitchFamily="34" charset="0"/>
              <a:cs typeface="Arial" panose="020B0604020202020204" pitchFamily="34" charset="0"/>
            </a:rPr>
            <a:t> </a:t>
          </a:r>
          <a:r>
            <a:rPr lang="en-US" sz="1000" b="0" i="0" u="none" strike="noStrike">
              <a:solidFill>
                <a:schemeClr val="tx2"/>
              </a:solidFill>
              <a:effectLst/>
              <a:latin typeface="Arial" panose="020B0604020202020204" pitchFamily="34" charset="0"/>
              <a:ea typeface="+mn-ea"/>
              <a:cs typeface="Arial" panose="020B0604020202020204" pitchFamily="34" charset="0"/>
            </a:rPr>
            <a:t>3. The NEXus revenue distribution formula where the home institution receives 10% of the tuition paid to the teaching institution, the teaching institution retains 75% of the tuition, and NEXus administration receives 15%. </a:t>
          </a:r>
          <a:r>
            <a:rPr lang="en-US" sz="1000">
              <a:solidFill>
                <a:schemeClr val="tx2"/>
              </a:solidFill>
              <a:latin typeface="Arial" panose="020B0604020202020204" pitchFamily="34" charset="0"/>
              <a:cs typeface="Arial" panose="020B0604020202020204" pitchFamily="34" charset="0"/>
            </a:rPr>
            <a:t> </a:t>
          </a:r>
        </a:p>
      </xdr:txBody>
    </xdr:sp>
    <xdr:clientData/>
  </xdr:twoCellAnchor>
  <xdr:twoCellAnchor>
    <xdr:from>
      <xdr:col>0</xdr:col>
      <xdr:colOff>0</xdr:colOff>
      <xdr:row>14</xdr:row>
      <xdr:rowOff>177800</xdr:rowOff>
    </xdr:from>
    <xdr:to>
      <xdr:col>6</xdr:col>
      <xdr:colOff>6350</xdr:colOff>
      <xdr:row>14</xdr:row>
      <xdr:rowOff>190500</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flipV="1">
          <a:off x="0" y="3321050"/>
          <a:ext cx="7521575" cy="12700"/>
        </a:xfrm>
        <a:prstGeom prst="line">
          <a:avLst/>
        </a:prstGeom>
        <a:ln>
          <a:solidFill>
            <a:schemeClr val="tx2"/>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819150</xdr:colOff>
      <xdr:row>8</xdr:row>
      <xdr:rowOff>6350</xdr:rowOff>
    </xdr:from>
    <xdr:to>
      <xdr:col>3</xdr:col>
      <xdr:colOff>1123950</xdr:colOff>
      <xdr:row>8</xdr:row>
      <xdr:rowOff>190500</xdr:rowOff>
    </xdr:to>
    <xdr:sp macro="" textlink="">
      <xdr:nvSpPr>
        <xdr:cNvPr id="24" name="Isosceles Triangle 23">
          <a:extLst>
            <a:ext uri="{FF2B5EF4-FFF2-40B4-BE49-F238E27FC236}">
              <a16:creationId xmlns:a16="http://schemas.microsoft.com/office/drawing/2014/main" id="{00000000-0008-0000-0000-000018000000}"/>
            </a:ext>
          </a:extLst>
        </xdr:cNvPr>
        <xdr:cNvSpPr/>
      </xdr:nvSpPr>
      <xdr:spPr>
        <a:xfrm rot="16200000">
          <a:off x="5400675" y="1374775"/>
          <a:ext cx="184150" cy="304800"/>
        </a:xfrm>
        <a:prstGeom prst="triangl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812800</xdr:colOff>
      <xdr:row>9</xdr:row>
      <xdr:rowOff>25400</xdr:rowOff>
    </xdr:from>
    <xdr:to>
      <xdr:col>3</xdr:col>
      <xdr:colOff>1117600</xdr:colOff>
      <xdr:row>9</xdr:row>
      <xdr:rowOff>209550</xdr:rowOff>
    </xdr:to>
    <xdr:sp macro="" textlink="">
      <xdr:nvSpPr>
        <xdr:cNvPr id="25" name="Isosceles Triangle 24">
          <a:extLst>
            <a:ext uri="{FF2B5EF4-FFF2-40B4-BE49-F238E27FC236}">
              <a16:creationId xmlns:a16="http://schemas.microsoft.com/office/drawing/2014/main" id="{00000000-0008-0000-0000-000019000000}"/>
            </a:ext>
          </a:extLst>
        </xdr:cNvPr>
        <xdr:cNvSpPr/>
      </xdr:nvSpPr>
      <xdr:spPr>
        <a:xfrm rot="16200000">
          <a:off x="5394325" y="1628775"/>
          <a:ext cx="184150" cy="304800"/>
        </a:xfrm>
        <a:prstGeom prst="triangl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819150</xdr:colOff>
      <xdr:row>7</xdr:row>
      <xdr:rowOff>38100</xdr:rowOff>
    </xdr:from>
    <xdr:to>
      <xdr:col>3</xdr:col>
      <xdr:colOff>1123950</xdr:colOff>
      <xdr:row>7</xdr:row>
      <xdr:rowOff>222250</xdr:rowOff>
    </xdr:to>
    <xdr:sp macro="" textlink="">
      <xdr:nvSpPr>
        <xdr:cNvPr id="26" name="Isosceles Triangle 25">
          <a:extLst>
            <a:ext uri="{FF2B5EF4-FFF2-40B4-BE49-F238E27FC236}">
              <a16:creationId xmlns:a16="http://schemas.microsoft.com/office/drawing/2014/main" id="{00000000-0008-0000-0000-00001A000000}"/>
            </a:ext>
          </a:extLst>
        </xdr:cNvPr>
        <xdr:cNvSpPr/>
      </xdr:nvSpPr>
      <xdr:spPr>
        <a:xfrm rot="16200000">
          <a:off x="5400675" y="1171575"/>
          <a:ext cx="184150" cy="304800"/>
        </a:xfrm>
        <a:prstGeom prst="triangle">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933450</xdr:colOff>
      <xdr:row>27</xdr:row>
      <xdr:rowOff>0</xdr:rowOff>
    </xdr:from>
    <xdr:to>
      <xdr:col>6</xdr:col>
      <xdr:colOff>101600</xdr:colOff>
      <xdr:row>27</xdr:row>
      <xdr:rowOff>184150</xdr:rowOff>
    </xdr:to>
    <xdr:sp macro="" textlink="">
      <xdr:nvSpPr>
        <xdr:cNvPr id="27" name="Isosceles Triangle 26">
          <a:extLst>
            <a:ext uri="{FF2B5EF4-FFF2-40B4-BE49-F238E27FC236}">
              <a16:creationId xmlns:a16="http://schemas.microsoft.com/office/drawing/2014/main" id="{00000000-0008-0000-0000-00001B000000}"/>
            </a:ext>
          </a:extLst>
        </xdr:cNvPr>
        <xdr:cNvSpPr/>
      </xdr:nvSpPr>
      <xdr:spPr>
        <a:xfrm rot="16200000">
          <a:off x="7654925" y="6486525"/>
          <a:ext cx="184150" cy="304800"/>
        </a:xfrm>
        <a:prstGeom prst="triangle">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927100</xdr:colOff>
      <xdr:row>32</xdr:row>
      <xdr:rowOff>184150</xdr:rowOff>
    </xdr:from>
    <xdr:to>
      <xdr:col>6</xdr:col>
      <xdr:colOff>95250</xdr:colOff>
      <xdr:row>33</xdr:row>
      <xdr:rowOff>177800</xdr:rowOff>
    </xdr:to>
    <xdr:sp macro="" textlink="">
      <xdr:nvSpPr>
        <xdr:cNvPr id="28" name="Isosceles Triangle 27">
          <a:extLst>
            <a:ext uri="{FF2B5EF4-FFF2-40B4-BE49-F238E27FC236}">
              <a16:creationId xmlns:a16="http://schemas.microsoft.com/office/drawing/2014/main" id="{00000000-0008-0000-0000-00001C000000}"/>
            </a:ext>
          </a:extLst>
        </xdr:cNvPr>
        <xdr:cNvSpPr/>
      </xdr:nvSpPr>
      <xdr:spPr>
        <a:xfrm rot="16200000">
          <a:off x="7648575" y="7623175"/>
          <a:ext cx="184150" cy="304800"/>
        </a:xfrm>
        <a:prstGeom prst="triangl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692150</xdr:colOff>
      <xdr:row>38</xdr:row>
      <xdr:rowOff>171450</xdr:rowOff>
    </xdr:from>
    <xdr:to>
      <xdr:col>7</xdr:col>
      <xdr:colOff>165100</xdr:colOff>
      <xdr:row>39</xdr:row>
      <xdr:rowOff>171450</xdr:rowOff>
    </xdr:to>
    <xdr:sp macro="" textlink="">
      <xdr:nvSpPr>
        <xdr:cNvPr id="29" name="Isosceles Triangle 28">
          <a:extLst>
            <a:ext uri="{FF2B5EF4-FFF2-40B4-BE49-F238E27FC236}">
              <a16:creationId xmlns:a16="http://schemas.microsoft.com/office/drawing/2014/main" id="{00000000-0008-0000-0000-00001D000000}"/>
            </a:ext>
          </a:extLst>
        </xdr:cNvPr>
        <xdr:cNvSpPr/>
      </xdr:nvSpPr>
      <xdr:spPr>
        <a:xfrm rot="16200000">
          <a:off x="8550275" y="9013825"/>
          <a:ext cx="184150" cy="304800"/>
        </a:xfrm>
        <a:prstGeom prst="triangl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800100</xdr:colOff>
      <xdr:row>11</xdr:row>
      <xdr:rowOff>12700</xdr:rowOff>
    </xdr:from>
    <xdr:to>
      <xdr:col>3</xdr:col>
      <xdr:colOff>1104900</xdr:colOff>
      <xdr:row>11</xdr:row>
      <xdr:rowOff>196850</xdr:rowOff>
    </xdr:to>
    <xdr:sp macro="" textlink="">
      <xdr:nvSpPr>
        <xdr:cNvPr id="30" name="Isosceles Triangle 29">
          <a:extLst>
            <a:ext uri="{FF2B5EF4-FFF2-40B4-BE49-F238E27FC236}">
              <a16:creationId xmlns:a16="http://schemas.microsoft.com/office/drawing/2014/main" id="{00000000-0008-0000-0000-00001E000000}"/>
            </a:ext>
          </a:extLst>
        </xdr:cNvPr>
        <xdr:cNvSpPr/>
      </xdr:nvSpPr>
      <xdr:spPr>
        <a:xfrm rot="16200000">
          <a:off x="5381625" y="2085975"/>
          <a:ext cx="184150" cy="304800"/>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946150</xdr:colOff>
      <xdr:row>17</xdr:row>
      <xdr:rowOff>63500</xdr:rowOff>
    </xdr:from>
    <xdr:to>
      <xdr:col>3</xdr:col>
      <xdr:colOff>279400</xdr:colOff>
      <xdr:row>18</xdr:row>
      <xdr:rowOff>0</xdr:rowOff>
    </xdr:to>
    <xdr:sp macro="" textlink="">
      <xdr:nvSpPr>
        <xdr:cNvPr id="31" name="Isosceles Triangle 30">
          <a:extLst>
            <a:ext uri="{FF2B5EF4-FFF2-40B4-BE49-F238E27FC236}">
              <a16:creationId xmlns:a16="http://schemas.microsoft.com/office/drawing/2014/main" id="{00000000-0008-0000-0000-00001F000000}"/>
            </a:ext>
          </a:extLst>
        </xdr:cNvPr>
        <xdr:cNvSpPr/>
      </xdr:nvSpPr>
      <xdr:spPr>
        <a:xfrm rot="16200000">
          <a:off x="4556125" y="3990975"/>
          <a:ext cx="184150" cy="304800"/>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Custom 1">
      <a:dk1>
        <a:srgbClr val="2C2C2C"/>
      </a:dk1>
      <a:lt1>
        <a:srgbClr val="FFFFFF"/>
      </a:lt1>
      <a:dk2>
        <a:srgbClr val="45427E"/>
      </a:dk2>
      <a:lt2>
        <a:srgbClr val="F2F2F2"/>
      </a:lt2>
      <a:accent1>
        <a:srgbClr val="24D2C8"/>
      </a:accent1>
      <a:accent2>
        <a:srgbClr val="FD9827"/>
      </a:accent2>
      <a:accent3>
        <a:srgbClr val="A5A5A5"/>
      </a:accent3>
      <a:accent4>
        <a:srgbClr val="F24099"/>
      </a:accent4>
      <a:accent5>
        <a:srgbClr val="828288"/>
      </a:accent5>
      <a:accent6>
        <a:srgbClr val="F56617"/>
      </a:accent6>
      <a:hlink>
        <a:srgbClr val="005DBA"/>
      </a:hlink>
      <a:folHlink>
        <a:srgbClr val="6C606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1"/>
  <sheetViews>
    <sheetView tabSelected="1" workbookViewId="0">
      <selection activeCell="C38" sqref="C38:D38"/>
    </sheetView>
  </sheetViews>
  <sheetFormatPr defaultColWidth="8.7265625" defaultRowHeight="14" x14ac:dyDescent="0.3"/>
  <cols>
    <col min="1" max="1" width="12" style="1" customWidth="1"/>
    <col min="2" max="2" width="39.81640625" style="1" customWidth="1"/>
    <col min="3" max="3" width="13.81640625" style="1" customWidth="1"/>
    <col min="4" max="4" width="17.453125" style="1" customWidth="1"/>
    <col min="5" max="5" width="13.26953125" style="1" customWidth="1"/>
    <col min="6" max="6" width="16.26953125" style="1" customWidth="1"/>
    <col min="7" max="7" width="11.81640625" style="1" customWidth="1"/>
    <col min="8" max="8" width="9.453125" style="1" customWidth="1"/>
    <col min="9" max="9" width="17" style="1" customWidth="1"/>
    <col min="10" max="11" width="8.7265625" style="1"/>
    <col min="12" max="12" width="14.453125" style="1" customWidth="1"/>
    <col min="13" max="18" width="8.7265625" style="1"/>
    <col min="19" max="19" width="14.1796875" style="1" customWidth="1"/>
    <col min="20" max="16384" width="8.7265625" style="1"/>
  </cols>
  <sheetData>
    <row r="1" spans="1:13" x14ac:dyDescent="0.3">
      <c r="A1" s="1" t="s">
        <v>53</v>
      </c>
    </row>
    <row r="3" spans="1:13" ht="15.5" x14ac:dyDescent="0.35">
      <c r="A3" s="4" t="s">
        <v>28</v>
      </c>
      <c r="C3" s="5"/>
      <c r="D3" s="5"/>
      <c r="E3" s="5"/>
      <c r="F3" s="5"/>
      <c r="G3" s="5"/>
      <c r="H3" s="3"/>
    </row>
    <row r="4" spans="1:13" ht="23" x14ac:dyDescent="0.5">
      <c r="A4" s="1" t="s">
        <v>21</v>
      </c>
      <c r="C4" s="5"/>
      <c r="D4" s="5"/>
      <c r="E4" s="5"/>
      <c r="F4" s="5"/>
      <c r="G4" s="5"/>
      <c r="H4" s="2"/>
    </row>
    <row r="5" spans="1:13" ht="18.649999999999999" customHeight="1" x14ac:dyDescent="0.5">
      <c r="A5" s="1" t="s">
        <v>20</v>
      </c>
      <c r="C5" s="5"/>
      <c r="D5" s="5"/>
      <c r="E5" s="5"/>
      <c r="F5" s="5"/>
      <c r="G5" s="5"/>
      <c r="H5" s="2"/>
    </row>
    <row r="6" spans="1:13" ht="18.649999999999999" customHeight="1" x14ac:dyDescent="0.5">
      <c r="C6" s="5"/>
      <c r="D6" s="5"/>
      <c r="E6" s="5"/>
      <c r="F6" s="5"/>
      <c r="G6" s="5"/>
      <c r="H6" s="2"/>
    </row>
    <row r="7" spans="1:13" ht="18.649999999999999" customHeight="1" thickBot="1" x14ac:dyDescent="0.55000000000000004">
      <c r="A7" s="63" t="s">
        <v>29</v>
      </c>
      <c r="G7" s="5"/>
      <c r="H7" s="2"/>
      <c r="J7" s="7"/>
      <c r="K7" s="8"/>
      <c r="L7" s="9"/>
      <c r="M7" s="10"/>
    </row>
    <row r="8" spans="1:13" ht="18.649999999999999" customHeight="1" x14ac:dyDescent="0.5">
      <c r="B8" s="53" t="s">
        <v>23</v>
      </c>
      <c r="C8" s="51">
        <f>F28</f>
        <v>6716.25</v>
      </c>
      <c r="D8" s="1" t="s">
        <v>32</v>
      </c>
      <c r="E8" s="58"/>
      <c r="H8" s="2"/>
      <c r="J8" s="7"/>
      <c r="K8" s="8"/>
      <c r="L8" s="9"/>
      <c r="M8" s="10"/>
    </row>
    <row r="9" spans="1:13" ht="18.649999999999999" customHeight="1" x14ac:dyDescent="0.5">
      <c r="B9" s="54" t="s">
        <v>15</v>
      </c>
      <c r="C9" s="57">
        <f>F34</f>
        <v>447.75</v>
      </c>
      <c r="D9" s="1" t="s">
        <v>11</v>
      </c>
      <c r="E9" s="59"/>
      <c r="G9" s="5"/>
      <c r="H9" s="2"/>
      <c r="J9" s="7"/>
      <c r="K9" s="8"/>
      <c r="L9" s="9"/>
      <c r="M9" s="10"/>
    </row>
    <row r="10" spans="1:13" ht="18.649999999999999" customHeight="1" thickBot="1" x14ac:dyDescent="0.55000000000000004">
      <c r="B10" s="55" t="s">
        <v>14</v>
      </c>
      <c r="C10" s="69">
        <f>G40</f>
        <v>36000</v>
      </c>
      <c r="D10" s="1" t="s">
        <v>12</v>
      </c>
      <c r="E10" s="59"/>
      <c r="G10" s="5"/>
      <c r="H10" s="2"/>
      <c r="J10" s="7"/>
      <c r="K10" s="8"/>
      <c r="L10" s="9"/>
      <c r="M10" s="10"/>
    </row>
    <row r="11" spans="1:13" ht="18.649999999999999" customHeight="1" thickBot="1" x14ac:dyDescent="0.55000000000000004">
      <c r="B11" s="52" t="s">
        <v>33</v>
      </c>
      <c r="C11" s="70">
        <f>SUM(C8:C10)</f>
        <v>43164</v>
      </c>
      <c r="E11" s="60"/>
      <c r="G11" s="5"/>
      <c r="H11" s="2"/>
      <c r="J11" s="7"/>
      <c r="K11" s="8"/>
      <c r="L11" s="9"/>
      <c r="M11" s="10"/>
    </row>
    <row r="12" spans="1:13" ht="18.649999999999999" customHeight="1" thickBot="1" x14ac:dyDescent="0.55000000000000004">
      <c r="B12" s="56" t="s">
        <v>55</v>
      </c>
      <c r="C12" s="71">
        <f>C18</f>
        <v>6000</v>
      </c>
      <c r="D12" s="1" t="s">
        <v>31</v>
      </c>
      <c r="E12" s="61"/>
      <c r="G12" s="5"/>
      <c r="H12" s="2"/>
      <c r="J12" s="7"/>
      <c r="K12" s="8"/>
      <c r="L12" s="9"/>
      <c r="M12" s="10"/>
    </row>
    <row r="13" spans="1:13" ht="18.649999999999999" customHeight="1" thickBot="1" x14ac:dyDescent="0.55000000000000004">
      <c r="B13" s="77" t="s">
        <v>24</v>
      </c>
      <c r="C13" s="78">
        <f>C11-C12</f>
        <v>37164</v>
      </c>
      <c r="E13" s="62"/>
      <c r="G13" s="5"/>
      <c r="H13" s="2"/>
      <c r="I13" s="1" t="s">
        <v>25</v>
      </c>
      <c r="J13" s="7"/>
      <c r="K13" s="8"/>
      <c r="L13" s="9"/>
      <c r="M13" s="10"/>
    </row>
    <row r="14" spans="1:13" ht="18.649999999999999" customHeight="1" x14ac:dyDescent="0.5">
      <c r="B14" s="76"/>
      <c r="C14" s="61"/>
      <c r="G14" s="5"/>
      <c r="H14" s="2"/>
      <c r="J14" s="7"/>
      <c r="K14" s="8"/>
      <c r="L14" s="9"/>
      <c r="M14" s="10"/>
    </row>
    <row r="15" spans="1:13" ht="18.649999999999999" customHeight="1" x14ac:dyDescent="0.5">
      <c r="G15" s="5"/>
      <c r="H15" s="2"/>
      <c r="J15" s="7"/>
      <c r="K15" s="8"/>
      <c r="L15" s="9"/>
      <c r="M15" s="10"/>
    </row>
    <row r="16" spans="1:13" ht="23.5" thickBot="1" x14ac:dyDescent="0.55000000000000004">
      <c r="A16" s="6" t="s">
        <v>16</v>
      </c>
      <c r="B16" s="18"/>
      <c r="C16" s="13"/>
      <c r="E16" s="11"/>
      <c r="F16" s="5"/>
      <c r="G16" s="5"/>
      <c r="H16" s="2"/>
    </row>
    <row r="17" spans="1:14" ht="30" customHeight="1" x14ac:dyDescent="0.5">
      <c r="B17" s="79" t="s">
        <v>56</v>
      </c>
      <c r="C17" s="51">
        <v>995</v>
      </c>
      <c r="D17" s="15"/>
      <c r="E17" s="14"/>
      <c r="F17" s="5"/>
      <c r="G17" s="5"/>
      <c r="H17" s="2"/>
    </row>
    <row r="18" spans="1:14" ht="19.5" customHeight="1" x14ac:dyDescent="0.5">
      <c r="A18" s="16" t="s">
        <v>31</v>
      </c>
      <c r="B18" s="43" t="s">
        <v>54</v>
      </c>
      <c r="C18" s="64">
        <v>6000</v>
      </c>
      <c r="E18" s="12"/>
      <c r="F18" s="5"/>
      <c r="G18" s="5"/>
      <c r="H18" s="2"/>
    </row>
    <row r="19" spans="1:14" ht="19" customHeight="1" x14ac:dyDescent="0.5">
      <c r="B19" s="43" t="s">
        <v>17</v>
      </c>
      <c r="C19" s="65">
        <v>3</v>
      </c>
      <c r="D19" s="15"/>
      <c r="E19" s="12"/>
      <c r="F19" s="5"/>
      <c r="G19" s="5"/>
      <c r="H19" s="2"/>
      <c r="L19" s="17"/>
      <c r="M19" s="17"/>
      <c r="N19" s="17"/>
    </row>
    <row r="20" spans="1:14" ht="18" customHeight="1" x14ac:dyDescent="0.5">
      <c r="B20" s="66" t="s">
        <v>18</v>
      </c>
      <c r="C20" s="65">
        <v>3</v>
      </c>
      <c r="D20" s="18"/>
      <c r="E20" s="14"/>
      <c r="F20" s="5"/>
      <c r="G20" s="5"/>
      <c r="H20" s="2"/>
    </row>
    <row r="21" spans="1:14" ht="34.5" customHeight="1" thickBot="1" x14ac:dyDescent="0.55000000000000004">
      <c r="B21" s="67" t="s">
        <v>19</v>
      </c>
      <c r="C21" s="68">
        <v>2</v>
      </c>
      <c r="D21" s="19"/>
      <c r="E21" s="14"/>
      <c r="F21" s="5"/>
      <c r="G21" s="5"/>
      <c r="H21" s="2"/>
    </row>
    <row r="22" spans="1:14" ht="19" customHeight="1" x14ac:dyDescent="0.5">
      <c r="B22" s="20"/>
      <c r="C22" s="21"/>
      <c r="D22" s="19"/>
      <c r="E22" s="14"/>
      <c r="F22" s="5"/>
      <c r="G22" s="5"/>
      <c r="H22" s="2"/>
    </row>
    <row r="23" spans="1:14" ht="14.5" thickBot="1" x14ac:dyDescent="0.35">
      <c r="A23" s="6" t="s">
        <v>0</v>
      </c>
    </row>
    <row r="24" spans="1:14" ht="32.5" customHeight="1" thickBot="1" x14ac:dyDescent="0.35">
      <c r="A24" s="1" t="s">
        <v>10</v>
      </c>
      <c r="B24" s="72" t="s">
        <v>9</v>
      </c>
      <c r="C24" s="73" t="s">
        <v>3</v>
      </c>
      <c r="D24" s="73" t="s">
        <v>6</v>
      </c>
      <c r="E24" s="73" t="s">
        <v>7</v>
      </c>
      <c r="F24" s="74" t="s">
        <v>13</v>
      </c>
    </row>
    <row r="25" spans="1:14" ht="14.5" customHeight="1" x14ac:dyDescent="0.3">
      <c r="B25" s="22" t="s">
        <v>4</v>
      </c>
      <c r="C25" s="23">
        <v>1</v>
      </c>
      <c r="D25" s="23">
        <v>3</v>
      </c>
      <c r="E25" s="24">
        <f>C17</f>
        <v>995</v>
      </c>
      <c r="F25" s="25">
        <f>C25*D25*E25</f>
        <v>2985</v>
      </c>
    </row>
    <row r="26" spans="1:14" ht="14.5" customHeight="1" thickBot="1" x14ac:dyDescent="0.35">
      <c r="B26" s="26" t="s">
        <v>5</v>
      </c>
      <c r="C26" s="27">
        <v>2</v>
      </c>
      <c r="D26" s="27">
        <v>3</v>
      </c>
      <c r="E26" s="28">
        <f>C17</f>
        <v>995</v>
      </c>
      <c r="F26" s="29">
        <f>C26*D26*E26</f>
        <v>5970</v>
      </c>
    </row>
    <row r="27" spans="1:14" ht="15" customHeight="1" thickBot="1" x14ac:dyDescent="0.35">
      <c r="B27" s="30" t="s">
        <v>8</v>
      </c>
      <c r="C27" s="31">
        <f>SUM(C25:C26)</f>
        <v>3</v>
      </c>
      <c r="D27" s="31">
        <f>(C25*D25)+(C26*D26)</f>
        <v>9</v>
      </c>
      <c r="E27" s="32"/>
      <c r="F27" s="33">
        <f>SUM(F25:F26)</f>
        <v>8955</v>
      </c>
    </row>
    <row r="28" spans="1:14" ht="15" customHeight="1" thickBot="1" x14ac:dyDescent="0.35">
      <c r="B28" s="34" t="s">
        <v>30</v>
      </c>
      <c r="C28" s="35"/>
      <c r="D28" s="35"/>
      <c r="E28" s="35"/>
      <c r="F28" s="36">
        <f>0.75*F27</f>
        <v>6716.25</v>
      </c>
    </row>
    <row r="29" spans="1:14" ht="15" customHeight="1" thickBot="1" x14ac:dyDescent="0.35">
      <c r="B29" s="4"/>
      <c r="C29" s="6"/>
      <c r="D29" s="6"/>
      <c r="E29" s="6"/>
      <c r="F29" s="37"/>
    </row>
    <row r="30" spans="1:14" ht="19.5" customHeight="1" thickBot="1" x14ac:dyDescent="0.35">
      <c r="A30" s="1" t="s">
        <v>11</v>
      </c>
      <c r="B30" s="72" t="s">
        <v>2</v>
      </c>
      <c r="C30" s="73" t="s">
        <v>3</v>
      </c>
      <c r="D30" s="73" t="s">
        <v>6</v>
      </c>
      <c r="E30" s="73" t="s">
        <v>7</v>
      </c>
      <c r="F30" s="74" t="s">
        <v>13</v>
      </c>
    </row>
    <row r="31" spans="1:14" ht="15" customHeight="1" x14ac:dyDescent="0.3">
      <c r="A31" s="18"/>
      <c r="B31" s="22" t="s">
        <v>4</v>
      </c>
      <c r="C31" s="23">
        <v>1</v>
      </c>
      <c r="D31" s="23">
        <v>3</v>
      </c>
      <c r="E31" s="24">
        <v>995</v>
      </c>
      <c r="F31" s="25">
        <f>C31*D31*E31</f>
        <v>2985</v>
      </c>
      <c r="I31" s="38"/>
      <c r="J31" s="39"/>
    </row>
    <row r="32" spans="1:14" ht="15" customHeight="1" thickBot="1" x14ac:dyDescent="0.35">
      <c r="A32" s="4"/>
      <c r="B32" s="26" t="s">
        <v>5</v>
      </c>
      <c r="C32" s="27">
        <v>2</v>
      </c>
      <c r="D32" s="27">
        <v>3</v>
      </c>
      <c r="E32" s="28">
        <v>995</v>
      </c>
      <c r="F32" s="29">
        <f>C32*D32*E32</f>
        <v>5970</v>
      </c>
    </row>
    <row r="33" spans="1:20" ht="14.5" thickBot="1" x14ac:dyDescent="0.35">
      <c r="A33" s="4"/>
      <c r="B33" s="30" t="s">
        <v>8</v>
      </c>
      <c r="C33" s="31">
        <f>SUM(C31:C32)</f>
        <v>3</v>
      </c>
      <c r="D33" s="31">
        <f>(C31*D31)+(C32*D32)</f>
        <v>9</v>
      </c>
      <c r="E33" s="31"/>
      <c r="F33" s="33">
        <f>SUM(F31:F32)</f>
        <v>8955</v>
      </c>
    </row>
    <row r="34" spans="1:20" ht="14.5" thickBot="1" x14ac:dyDescent="0.35">
      <c r="A34" s="6"/>
      <c r="B34" s="34" t="s">
        <v>39</v>
      </c>
      <c r="C34" s="40"/>
      <c r="D34" s="40"/>
      <c r="E34" s="40"/>
      <c r="F34" s="36">
        <f>0.05*F33</f>
        <v>447.75</v>
      </c>
    </row>
    <row r="35" spans="1:20" x14ac:dyDescent="0.3">
      <c r="A35" s="6"/>
      <c r="B35" s="4"/>
      <c r="C35" s="6"/>
      <c r="D35" s="6"/>
      <c r="E35" s="6"/>
      <c r="F35" s="6"/>
      <c r="G35" s="37"/>
    </row>
    <row r="36" spans="1:20" ht="19" customHeight="1" thickBot="1" x14ac:dyDescent="0.35">
      <c r="A36" s="6" t="s">
        <v>27</v>
      </c>
      <c r="G36" s="41"/>
    </row>
    <row r="37" spans="1:20" ht="32.5" customHeight="1" thickBot="1" x14ac:dyDescent="0.35">
      <c r="A37" s="1" t="s">
        <v>12</v>
      </c>
      <c r="B37" s="72" t="s">
        <v>22</v>
      </c>
      <c r="C37" s="98" t="s">
        <v>50</v>
      </c>
      <c r="D37" s="98"/>
      <c r="E37" s="90" t="s">
        <v>51</v>
      </c>
      <c r="F37" s="91"/>
      <c r="G37" s="75" t="s">
        <v>1</v>
      </c>
    </row>
    <row r="38" spans="1:20" x14ac:dyDescent="0.3">
      <c r="B38" s="22" t="s">
        <v>4</v>
      </c>
      <c r="C38" s="99">
        <v>12600</v>
      </c>
      <c r="D38" s="99"/>
      <c r="E38" s="92">
        <v>5400</v>
      </c>
      <c r="F38" s="93"/>
      <c r="G38" s="42">
        <f>SUM(C38:E38)</f>
        <v>18000</v>
      </c>
    </row>
    <row r="39" spans="1:20" x14ac:dyDescent="0.3">
      <c r="B39" s="43" t="s">
        <v>5</v>
      </c>
      <c r="C39" s="100">
        <v>12600</v>
      </c>
      <c r="D39" s="100"/>
      <c r="E39" s="94">
        <v>5400</v>
      </c>
      <c r="F39" s="95"/>
      <c r="G39" s="44">
        <f>SUM(C39:F39)</f>
        <v>18000</v>
      </c>
      <c r="L39" s="1" t="s">
        <v>52</v>
      </c>
    </row>
    <row r="40" spans="1:20" ht="14.5" thickBot="1" x14ac:dyDescent="0.35">
      <c r="B40" s="45" t="s">
        <v>1</v>
      </c>
      <c r="C40" s="89">
        <f>SUM(C38:D39)</f>
        <v>25200</v>
      </c>
      <c r="D40" s="89"/>
      <c r="E40" s="96">
        <f>SUM(E38:F39)</f>
        <v>10800</v>
      </c>
      <c r="F40" s="97"/>
      <c r="G40" s="46">
        <f>SUM(G38:G39)</f>
        <v>36000</v>
      </c>
    </row>
    <row r="41" spans="1:20" s="61" customFormat="1" x14ac:dyDescent="0.3">
      <c r="A41" s="47" t="s">
        <v>26</v>
      </c>
      <c r="K41" s="48"/>
      <c r="Q41" s="48"/>
      <c r="T41" s="48"/>
    </row>
    <row r="42" spans="1:20" s="61" customFormat="1" x14ac:dyDescent="0.3">
      <c r="K42" s="48"/>
      <c r="Q42" s="49"/>
      <c r="T42" s="48"/>
    </row>
    <row r="43" spans="1:20" s="61" customFormat="1" x14ac:dyDescent="0.3">
      <c r="K43" s="48"/>
      <c r="Q43" s="49"/>
      <c r="T43" s="48"/>
    </row>
    <row r="44" spans="1:20" s="61" customFormat="1" ht="4.5" customHeight="1" x14ac:dyDescent="0.3"/>
    <row r="45" spans="1:20" s="61" customFormat="1" x14ac:dyDescent="0.3">
      <c r="B45" s="49"/>
      <c r="C45" s="1"/>
      <c r="D45" s="1"/>
      <c r="E45" s="1"/>
      <c r="F45" s="1"/>
      <c r="G45" s="1"/>
      <c r="H45" s="41"/>
    </row>
    <row r="46" spans="1:20" s="61" customFormat="1" ht="22.5" customHeight="1" x14ac:dyDescent="0.3">
      <c r="B46" s="49"/>
      <c r="C46" s="1"/>
      <c r="D46" s="1"/>
      <c r="E46" s="1"/>
      <c r="F46" s="1"/>
      <c r="G46" s="1"/>
      <c r="H46" s="41"/>
    </row>
    <row r="47" spans="1:20" s="84" customFormat="1" ht="11.5" x14ac:dyDescent="0.25">
      <c r="A47" s="80" t="s">
        <v>34</v>
      </c>
      <c r="B47" s="83"/>
    </row>
    <row r="48" spans="1:20" s="50" customFormat="1" ht="11.5" customHeight="1" x14ac:dyDescent="0.25">
      <c r="A48" s="81" t="s">
        <v>40</v>
      </c>
      <c r="B48" s="85"/>
    </row>
    <row r="49" spans="1:13" s="50" customFormat="1" ht="11.5" customHeight="1" x14ac:dyDescent="0.25">
      <c r="A49" s="81" t="s">
        <v>36</v>
      </c>
      <c r="B49" s="85"/>
    </row>
    <row r="50" spans="1:13" s="50" customFormat="1" ht="11.5" customHeight="1" x14ac:dyDescent="0.25">
      <c r="A50" s="81" t="s">
        <v>41</v>
      </c>
      <c r="B50" s="85"/>
    </row>
    <row r="51" spans="1:13" s="50" customFormat="1" ht="11.5" customHeight="1" x14ac:dyDescent="0.25">
      <c r="A51" s="81" t="s">
        <v>42</v>
      </c>
      <c r="B51" s="85"/>
    </row>
    <row r="52" spans="1:13" s="50" customFormat="1" ht="11.5" customHeight="1" x14ac:dyDescent="0.25">
      <c r="A52" s="81" t="s">
        <v>43</v>
      </c>
      <c r="B52" s="85"/>
    </row>
    <row r="53" spans="1:13" s="50" customFormat="1" ht="11.5" customHeight="1" x14ac:dyDescent="0.25">
      <c r="A53" s="82" t="s">
        <v>44</v>
      </c>
      <c r="B53" s="85"/>
    </row>
    <row r="54" spans="1:13" s="50" customFormat="1" ht="11.5" customHeight="1" x14ac:dyDescent="0.25">
      <c r="A54" s="82" t="s">
        <v>35</v>
      </c>
      <c r="B54" s="85"/>
    </row>
    <row r="55" spans="1:13" s="84" customFormat="1" ht="11.5" customHeight="1" x14ac:dyDescent="0.25">
      <c r="A55" s="81" t="s">
        <v>45</v>
      </c>
      <c r="B55" s="83"/>
    </row>
    <row r="56" spans="1:13" s="61" customFormat="1" x14ac:dyDescent="0.3"/>
    <row r="57" spans="1:13" s="61" customFormat="1" x14ac:dyDescent="0.3">
      <c r="A57" s="87" t="s">
        <v>46</v>
      </c>
    </row>
    <row r="58" spans="1:13" s="61" customFormat="1" x14ac:dyDescent="0.3">
      <c r="A58" s="88" t="s">
        <v>47</v>
      </c>
    </row>
    <row r="59" spans="1:13" s="61" customFormat="1" x14ac:dyDescent="0.3">
      <c r="A59" s="88" t="s">
        <v>48</v>
      </c>
    </row>
    <row r="60" spans="1:13" s="61" customFormat="1" x14ac:dyDescent="0.3">
      <c r="A60" s="88" t="s">
        <v>49</v>
      </c>
    </row>
    <row r="61" spans="1:13" s="61" customFormat="1" x14ac:dyDescent="0.3">
      <c r="A61" s="88" t="s">
        <v>37</v>
      </c>
    </row>
    <row r="62" spans="1:13" x14ac:dyDescent="0.3">
      <c r="A62" s="88" t="s">
        <v>37</v>
      </c>
      <c r="B62" s="1" t="s">
        <v>38</v>
      </c>
      <c r="M62" s="86"/>
    </row>
    <row r="67" spans="2:8" ht="21.65" customHeight="1" x14ac:dyDescent="0.3">
      <c r="B67" s="50"/>
      <c r="G67" s="61"/>
      <c r="H67" s="61"/>
    </row>
    <row r="68" spans="2:8" x14ac:dyDescent="0.3">
      <c r="B68" s="50"/>
      <c r="G68" s="61"/>
      <c r="H68" s="61"/>
    </row>
    <row r="69" spans="2:8" x14ac:dyDescent="0.3">
      <c r="G69" s="61"/>
      <c r="H69" s="61"/>
    </row>
    <row r="70" spans="2:8" x14ac:dyDescent="0.3">
      <c r="C70" s="48"/>
      <c r="D70" s="48"/>
      <c r="E70" s="48"/>
      <c r="F70" s="48"/>
      <c r="G70" s="61"/>
      <c r="H70" s="61"/>
    </row>
    <row r="71" spans="2:8" x14ac:dyDescent="0.3">
      <c r="B71" s="50"/>
      <c r="G71" s="61"/>
      <c r="H71" s="61"/>
    </row>
    <row r="72" spans="2:8" x14ac:dyDescent="0.3">
      <c r="B72" s="50"/>
      <c r="G72" s="61"/>
      <c r="H72" s="61"/>
    </row>
    <row r="73" spans="2:8" x14ac:dyDescent="0.3">
      <c r="B73" s="50"/>
      <c r="G73" s="61"/>
      <c r="H73" s="61"/>
    </row>
    <row r="77" spans="2:8" s="61" customFormat="1" x14ac:dyDescent="0.3"/>
    <row r="78" spans="2:8" s="61" customFormat="1" x14ac:dyDescent="0.3"/>
    <row r="79" spans="2:8" s="61" customFormat="1" x14ac:dyDescent="0.3"/>
    <row r="80" spans="2:8" s="61" customFormat="1" x14ac:dyDescent="0.3"/>
    <row r="81" s="61" customFormat="1" x14ac:dyDescent="0.3"/>
  </sheetData>
  <mergeCells count="8">
    <mergeCell ref="C40:D40"/>
    <mergeCell ref="E37:F37"/>
    <mergeCell ref="E38:F38"/>
    <mergeCell ref="E39:F39"/>
    <mergeCell ref="E40:F40"/>
    <mergeCell ref="C37:D37"/>
    <mergeCell ref="C38:D38"/>
    <mergeCell ref="C39:D39"/>
  </mergeCells>
  <printOptions horizontalCentered="1" verticalCentered="1"/>
  <pageMargins left="0.7" right="0.7" top="0.75" bottom="0.75" header="0.3" footer="0.3"/>
  <pageSetup scale="69" orientation="portrait" horizontalDpi="1200" verticalDpi="1200" r:id="rId1"/>
  <headerFooter>
    <oddHeader>&amp;C&amp;"Arial,Bold"&amp;14&amp;K03+000INCOME &amp; COST SAVINGS ANALYSIS TOOL
&amp;"Arial,Regular"&amp;12ANNUAL BASIS FOR SAMPLE UNIVERSITY</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Tool</vt:lpstr>
      <vt:lpstr>Tool!Print_Area</vt:lpstr>
    </vt:vector>
  </TitlesOfParts>
  <Company>OHSU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Boerner</dc:creator>
  <cp:lastModifiedBy>Anne Boerner</cp:lastModifiedBy>
  <cp:lastPrinted>2021-04-07T19:27:54Z</cp:lastPrinted>
  <dcterms:created xsi:type="dcterms:W3CDTF">2021-03-12T00:46:53Z</dcterms:created>
  <dcterms:modified xsi:type="dcterms:W3CDTF">2025-01-17T20:36:07Z</dcterms:modified>
</cp:coreProperties>
</file>